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Лариса Леонідівна ПК\2020\план заходів\"/>
    </mc:Choice>
  </mc:AlternateContent>
  <bookViews>
    <workbookView xWindow="480" yWindow="165" windowWidth="18195" windowHeight="11760"/>
  </bookViews>
  <sheets>
    <sheet name="Зведена " sheetId="1" r:id="rId1"/>
  </sheets>
  <calcPr calcId="152511"/>
</workbook>
</file>

<file path=xl/calcChain.xml><?xml version="1.0" encoding="utf-8"?>
<calcChain xmlns="http://schemas.openxmlformats.org/spreadsheetml/2006/main">
  <c r="F46" i="1" l="1"/>
  <c r="F44" i="1"/>
  <c r="F41" i="1"/>
  <c r="F39" i="1"/>
  <c r="F37" i="1"/>
  <c r="F35" i="1"/>
  <c r="F32" i="1"/>
  <c r="F30" i="1"/>
  <c r="F27" i="1"/>
  <c r="F25" i="1"/>
  <c r="F23" i="1"/>
  <c r="F21" i="1"/>
  <c r="F19" i="1"/>
  <c r="F18" i="1"/>
  <c r="F16" i="1"/>
  <c r="F14" i="1"/>
  <c r="F11" i="1"/>
  <c r="F9" i="1"/>
  <c r="F49" i="1" s="1"/>
  <c r="F48" i="1" s="1"/>
  <c r="B46" i="1"/>
  <c r="B44" i="1"/>
  <c r="B41" i="1"/>
  <c r="B39" i="1"/>
  <c r="B37" i="1"/>
  <c r="B35" i="1"/>
  <c r="B32" i="1"/>
  <c r="B30" i="1"/>
  <c r="B27" i="1"/>
  <c r="B25" i="1"/>
  <c r="B23" i="1"/>
  <c r="B21" i="1"/>
  <c r="B19" i="1"/>
  <c r="B18" i="1"/>
  <c r="B16" i="1"/>
  <c r="B14" i="1"/>
  <c r="B11" i="1"/>
  <c r="B9" i="1"/>
  <c r="I49" i="1"/>
  <c r="I48" i="1" s="1"/>
  <c r="J46" i="1"/>
  <c r="J44" i="1"/>
  <c r="J41" i="1"/>
  <c r="J39" i="1"/>
  <c r="J37" i="1"/>
  <c r="J35" i="1"/>
  <c r="J32" i="1"/>
  <c r="J30" i="1"/>
  <c r="J27" i="1"/>
  <c r="J25" i="1"/>
  <c r="J23" i="1"/>
  <c r="J21" i="1"/>
  <c r="J19" i="1"/>
  <c r="J50" i="1" s="1"/>
  <c r="J18" i="1"/>
  <c r="J16" i="1"/>
  <c r="J14" i="1"/>
  <c r="J11" i="1"/>
  <c r="J49" i="1" s="1"/>
  <c r="J48" i="1" s="1"/>
  <c r="J9" i="1"/>
  <c r="D46" i="1"/>
  <c r="D44" i="1"/>
  <c r="D41" i="1"/>
  <c r="D39" i="1"/>
  <c r="D37" i="1"/>
  <c r="D35" i="1"/>
  <c r="D32" i="1"/>
  <c r="D30" i="1"/>
  <c r="D27" i="1"/>
  <c r="D25" i="1"/>
  <c r="D23" i="1"/>
  <c r="D21" i="1"/>
  <c r="D19" i="1"/>
  <c r="D50" i="1" s="1"/>
  <c r="D18" i="1"/>
  <c r="D16" i="1"/>
  <c r="D14" i="1"/>
  <c r="D11" i="1"/>
  <c r="D49" i="1" s="1"/>
  <c r="D48" i="1" s="1"/>
  <c r="D9" i="1"/>
  <c r="G49" i="1"/>
  <c r="G48" i="1" s="1"/>
  <c r="H44" i="1"/>
  <c r="H37" i="1"/>
  <c r="H32" i="1"/>
  <c r="H30" i="1"/>
  <c r="H19" i="1"/>
  <c r="H50" i="1" s="1"/>
  <c r="H9" i="1"/>
  <c r="B49" i="1"/>
  <c r="B48" i="1" s="1"/>
  <c r="B50" i="1"/>
  <c r="K50" i="1"/>
  <c r="C49" i="1"/>
  <c r="L49" i="1" s="1"/>
  <c r="K49" i="1"/>
  <c r="K48" i="1" s="1"/>
  <c r="C48" i="1"/>
  <c r="E49" i="1"/>
  <c r="E48" i="1" s="1"/>
  <c r="L48" i="1" s="1"/>
  <c r="H16" i="1"/>
  <c r="H18" i="1"/>
  <c r="H49" i="1"/>
  <c r="L46" i="1"/>
  <c r="L44" i="1"/>
  <c r="L27" i="1"/>
  <c r="L18" i="1"/>
  <c r="L9" i="1"/>
  <c r="I50" i="1"/>
  <c r="C50" i="1"/>
  <c r="E50" i="1"/>
  <c r="L50" i="1" s="1"/>
  <c r="G50" i="1"/>
  <c r="F50" i="1"/>
  <c r="L41" i="1"/>
  <c r="L39" i="1"/>
  <c r="L37" i="1"/>
  <c r="L35" i="1"/>
  <c r="L32" i="1"/>
  <c r="L30" i="1"/>
  <c r="L25" i="1"/>
  <c r="L23" i="1"/>
  <c r="L21" i="1"/>
  <c r="L19" i="1"/>
  <c r="L16" i="1"/>
  <c r="L14" i="1"/>
  <c r="L11" i="1"/>
  <c r="H48" i="1" l="1"/>
</calcChain>
</file>

<file path=xl/sharedStrings.xml><?xml version="1.0" encoding="utf-8"?>
<sst xmlns="http://schemas.openxmlformats.org/spreadsheetml/2006/main" count="62" uniqueCount="39">
  <si>
    <t>КЕКВ</t>
  </si>
  <si>
    <t>Всього тис. грн.</t>
  </si>
  <si>
    <t>01 Бучанська міська рада</t>
  </si>
  <si>
    <t>Загальний фонд</t>
  </si>
  <si>
    <t>Спеціальний фонд</t>
  </si>
  <si>
    <t>Всього:</t>
  </si>
  <si>
    <t xml:space="preserve">Начальник фінансового управління                    </t>
  </si>
  <si>
    <t>Т.А. Сімон</t>
  </si>
  <si>
    <t>06 Відділ освіти Бучанської міської ради</t>
  </si>
  <si>
    <t>КПКВК 0116030 Організація благоустрою населених пунктів</t>
  </si>
  <si>
    <t>КПКВК 0610160 Керівництво і управління у відповідній сфері у містах (місті Києві), селищах, селах, об"єднаних територіальних громадах</t>
  </si>
  <si>
    <t>КПКВК 0611010 Надання дошкільної освіти</t>
  </si>
  <si>
    <t>КПКВК 0611161  Забезпечення діяльності інших закладів у сфері освіти</t>
  </si>
  <si>
    <t>08   Управління праці, соціального захисту та захисту  населення  від  наслідків Чорнобильської катастрофи Бучанської міської ради</t>
  </si>
  <si>
    <t>КПКВК 0810160 Керівництво і управління у відповідній сфері у містах (місті Києві), селищах, селах, об"єднаних територіальних громадах</t>
  </si>
  <si>
    <t>КПКВК 0813104 Забезпечення соціальними послугами за місцем проживання громадян, які не здатні до самообслуговування у зв"язку з похилим віком, хворобою, інвалідністю</t>
  </si>
  <si>
    <t>10 Відділ культури, національностей та релігії Бучанської міської ради</t>
  </si>
  <si>
    <t>КПКВК 1014030 Забезпечення діяльності бібліотек</t>
  </si>
  <si>
    <t>КПКВК 1014060 Забезпечення діяльності палаців і будинків культури, клубів, центрів дозвілля та інших клубних закладів</t>
  </si>
  <si>
    <t>тис. грн.</t>
  </si>
  <si>
    <t>Розрахунок споживання лімітів на комунальні послуги та енергоносії по головним розпорядникам коштів на 2020 рік</t>
  </si>
  <si>
    <t>КПКВК 0611170  Забезпечення діяльності інклюзивно-ресурсних центрів</t>
  </si>
  <si>
    <t>КПКВК 1010160 Керівництво і управління у відповідній сфері у містах (місті Києві), селищах, селах, об"єднаних територіальних громадах</t>
  </si>
  <si>
    <t>11 Відділ молоді та спорту Бучанської міської ради</t>
  </si>
  <si>
    <t>КПКВК 1115031 Утримання та навчально-тренувальна робота комунальних дитячо-юнацьких спортивних шкіл</t>
  </si>
  <si>
    <t>КПКВК 1115041 Утримання та фінансова підтримка спортивних споруд</t>
  </si>
  <si>
    <t>КПКВК 0110150 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</si>
  <si>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КПКВК 0611020 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</si>
  <si>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КПКВК 0611090 Надання позашкільної освіти закладами позашкільної освіти, заходи із позашкільної роботи з дітьми</t>
  </si>
  <si>
    <t>КПКВК 0611150 Методичне забезпечення діяльності закладів освіти</t>
  </si>
  <si>
    <t>КПКВК 1011100 Надання спеціальної освіти мистецькими школами</t>
  </si>
  <si>
    <r>
      <t xml:space="preserve">тариф 11,82 </t>
    </r>
    <r>
      <rPr>
        <b/>
        <sz val="12"/>
        <color indexed="8"/>
        <rFont val="Times New Roman"/>
        <family val="1"/>
        <charset val="204"/>
      </rPr>
      <t>грн.</t>
    </r>
    <r>
      <rPr>
        <sz val="12"/>
        <color indexed="8"/>
        <rFont val="Times New Roman"/>
        <family val="1"/>
        <charset val="204"/>
      </rPr>
      <t>/тис. м</t>
    </r>
    <r>
      <rPr>
        <sz val="12"/>
        <color indexed="8"/>
        <rFont val="Calibri"/>
        <family val="2"/>
        <charset val="204"/>
      </rPr>
      <t>³</t>
    </r>
  </si>
  <si>
    <r>
      <t>тариф 21,36</t>
    </r>
    <r>
      <rPr>
        <b/>
        <sz val="12"/>
        <color indexed="8"/>
        <rFont val="Times New Roman"/>
        <family val="1"/>
        <charset val="204"/>
      </rPr>
      <t xml:space="preserve"> грн</t>
    </r>
    <r>
      <rPr>
        <sz val="12"/>
        <color indexed="8"/>
        <rFont val="Times New Roman"/>
        <family val="1"/>
        <charset val="204"/>
      </rPr>
      <t>/тис. м</t>
    </r>
    <r>
      <rPr>
        <sz val="12"/>
        <color indexed="8"/>
        <rFont val="Calibri"/>
        <family val="2"/>
        <charset val="204"/>
      </rPr>
      <t>³</t>
    </r>
  </si>
  <si>
    <r>
      <t xml:space="preserve">тариф 158,62 </t>
    </r>
    <r>
      <rPr>
        <b/>
        <sz val="12"/>
        <color indexed="8"/>
        <rFont val="Times New Roman"/>
        <family val="1"/>
        <charset val="204"/>
      </rPr>
      <t>грн.</t>
    </r>
    <r>
      <rPr>
        <sz val="12"/>
        <color indexed="8"/>
        <rFont val="Times New Roman"/>
        <family val="1"/>
        <charset val="204"/>
      </rPr>
      <t>/ тис. м</t>
    </r>
    <r>
      <rPr>
        <sz val="12"/>
        <color indexed="8"/>
        <rFont val="Calibri"/>
        <family val="2"/>
        <charset val="204"/>
      </rPr>
      <t>³</t>
    </r>
  </si>
  <si>
    <r>
      <t>тариф 1621,48</t>
    </r>
    <r>
      <rPr>
        <b/>
        <sz val="11"/>
        <color indexed="8"/>
        <rFont val="Times New Roman"/>
        <family val="1"/>
        <charset val="204"/>
      </rPr>
      <t xml:space="preserve"> грн. </t>
    </r>
    <r>
      <rPr>
        <sz val="11"/>
        <color indexed="8"/>
        <rFont val="Times New Roman"/>
        <family val="1"/>
        <charset val="204"/>
      </rPr>
      <t>/тис. Гкал</t>
    </r>
  </si>
  <si>
    <t>Загальна по місту Буча:</t>
  </si>
  <si>
    <r>
      <t>тариф 2,95</t>
    </r>
    <r>
      <rPr>
        <b/>
        <sz val="12"/>
        <color indexed="8"/>
        <rFont val="Times New Roman"/>
        <family val="1"/>
        <charset val="204"/>
      </rPr>
      <t xml:space="preserve"> грн.</t>
    </r>
    <r>
      <rPr>
        <sz val="12"/>
        <color indexed="8"/>
        <rFont val="Times New Roman"/>
        <family val="1"/>
        <charset val="204"/>
      </rPr>
      <t>/тис. Квт</t>
    </r>
  </si>
  <si>
    <t>до Плану заходів щодо наповнення місцевого бюджету, вишукання додаткових джерел надходжень до бюджету, ефективного, раціонального використання бюджетних коштів та посилення фінансово-бюджетної дисципліни місцевого бюджету Бучанської міської об"єднаної територіальної громади у 2020 році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</si>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</sst>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0" fontId="5" fillId="0" borderId="0" xfId="0" applyFont="1" applyAlignment="1"/>
    <xf numFmtId="4" fontId="5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4" fontId="5" fillId="2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53"/>
  <sheetViews>
    <sheetView tabSelected="1" workbookViewId="0">
      <pane ySplit="6" topLeftCell="A34" activePane="bottomLeft" state="frozen"/>
      <selection pane="bottomLeft" activeCell="E1" sqref="E1:L1"/>
    </sheetView>
  </sheetViews>
  <sheetFormatPr defaultRowHeight="15.75" x14ac:dyDescent="0.25"/>
  <cols>
    <col min="1" max="1" width="14" style="1" customWidth="1"/>
    <col min="2" max="2" width="13.28515625" style="1" customWidth="1"/>
    <col min="3" max="3" width="16" style="1" customWidth="1"/>
    <col min="4" max="4" width="13.85546875" style="1" customWidth="1"/>
    <col min="5" max="5" width="13.42578125" style="1" bestFit="1" customWidth="1"/>
    <col min="6" max="6" width="13.7109375" style="1" customWidth="1"/>
    <col min="7" max="7" width="14" style="1" customWidth="1"/>
    <col min="8" max="8" width="13.5703125" style="1" customWidth="1"/>
    <col min="9" max="9" width="13.42578125" style="1" bestFit="1" customWidth="1"/>
    <col min="10" max="10" width="13.42578125" style="1" customWidth="1"/>
    <col min="11" max="11" width="13.42578125" style="1" bestFit="1" customWidth="1"/>
    <col min="12" max="12" width="15.42578125" style="3" customWidth="1"/>
    <col min="13" max="14" width="9.140625" style="1"/>
  </cols>
  <sheetData>
    <row r="1" spans="1:14" x14ac:dyDescent="0.25">
      <c r="E1" s="23" t="s">
        <v>38</v>
      </c>
      <c r="F1" s="23"/>
      <c r="G1" s="23"/>
      <c r="H1" s="23"/>
      <c r="I1" s="23"/>
      <c r="J1" s="23"/>
      <c r="K1" s="23"/>
      <c r="L1" s="23"/>
    </row>
    <row r="2" spans="1:14" ht="24.75" customHeight="1" x14ac:dyDescent="0.25">
      <c r="E2" s="29" t="s">
        <v>37</v>
      </c>
      <c r="F2" s="29"/>
      <c r="G2" s="29"/>
      <c r="H2" s="29"/>
      <c r="I2" s="29"/>
      <c r="J2" s="29"/>
      <c r="K2" s="29"/>
      <c r="L2" s="29"/>
    </row>
    <row r="4" spans="1:14" ht="33" customHeight="1" x14ac:dyDescent="0.25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</row>
    <row r="5" spans="1:14" ht="33" customHeight="1" x14ac:dyDescent="0.2">
      <c r="A5" s="7" t="s">
        <v>0</v>
      </c>
      <c r="B5" s="28">
        <v>2271</v>
      </c>
      <c r="C5" s="28"/>
      <c r="D5" s="28">
        <v>2272</v>
      </c>
      <c r="E5" s="28"/>
      <c r="F5" s="28">
        <v>2273</v>
      </c>
      <c r="G5" s="28"/>
      <c r="H5" s="28">
        <v>2274</v>
      </c>
      <c r="I5" s="28"/>
      <c r="J5" s="7"/>
      <c r="K5" s="7">
        <v>2275</v>
      </c>
      <c r="L5" s="7" t="s">
        <v>5</v>
      </c>
      <c r="M5" s="2"/>
      <c r="N5" s="2"/>
    </row>
    <row r="6" spans="1:14" ht="51" customHeight="1" x14ac:dyDescent="0.2">
      <c r="A6" s="4"/>
      <c r="B6" s="6" t="s">
        <v>34</v>
      </c>
      <c r="C6" s="4" t="s">
        <v>1</v>
      </c>
      <c r="D6" s="4" t="s">
        <v>32</v>
      </c>
      <c r="E6" s="4" t="s">
        <v>1</v>
      </c>
      <c r="F6" s="4" t="s">
        <v>36</v>
      </c>
      <c r="G6" s="4" t="s">
        <v>1</v>
      </c>
      <c r="H6" s="4" t="s">
        <v>31</v>
      </c>
      <c r="I6" s="4" t="s">
        <v>1</v>
      </c>
      <c r="J6" s="4" t="s">
        <v>33</v>
      </c>
      <c r="K6" s="4" t="s">
        <v>1</v>
      </c>
      <c r="L6" s="5" t="s">
        <v>19</v>
      </c>
      <c r="M6" s="2"/>
      <c r="N6" s="2"/>
    </row>
    <row r="7" spans="1:14" ht="15.75" customHeight="1" x14ac:dyDescent="0.2">
      <c r="A7" s="24" t="s">
        <v>2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6"/>
      <c r="M7" s="2"/>
      <c r="N7" s="2"/>
    </row>
    <row r="8" spans="1:14" ht="33" customHeight="1" x14ac:dyDescent="0.2">
      <c r="A8" s="17" t="s">
        <v>26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9"/>
      <c r="M8" s="2"/>
      <c r="N8" s="2"/>
    </row>
    <row r="9" spans="1:14" ht="31.5" x14ac:dyDescent="0.2">
      <c r="A9" s="8" t="s">
        <v>3</v>
      </c>
      <c r="B9" s="12">
        <f>C9/1621.48</f>
        <v>0.44416212349211831</v>
      </c>
      <c r="C9" s="8">
        <v>720.2</v>
      </c>
      <c r="D9" s="8">
        <f>E9/21.36</f>
        <v>1.5870786516853932</v>
      </c>
      <c r="E9" s="8">
        <v>33.9</v>
      </c>
      <c r="F9" s="8">
        <f>G9/2.95</f>
        <v>103.05084745762711</v>
      </c>
      <c r="G9" s="8">
        <v>304</v>
      </c>
      <c r="H9" s="8">
        <f>I9/11.82</f>
        <v>16.319796954314722</v>
      </c>
      <c r="I9" s="8">
        <v>192.9</v>
      </c>
      <c r="J9" s="8">
        <f>K9/158.62</f>
        <v>0</v>
      </c>
      <c r="K9" s="8">
        <v>0</v>
      </c>
      <c r="L9" s="11">
        <f>C9+E9+G9+I9+K9</f>
        <v>1251</v>
      </c>
      <c r="M9" s="2"/>
      <c r="N9" s="2"/>
    </row>
    <row r="10" spans="1:14" ht="15.75" customHeight="1" x14ac:dyDescent="0.2">
      <c r="A10" s="17" t="s">
        <v>9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9"/>
      <c r="M10" s="2"/>
      <c r="N10" s="2"/>
    </row>
    <row r="11" spans="1:14" ht="31.5" x14ac:dyDescent="0.2">
      <c r="A11" s="8" t="s">
        <v>3</v>
      </c>
      <c r="B11" s="12">
        <f>C11/1621.48</f>
        <v>0</v>
      </c>
      <c r="C11" s="8">
        <v>0</v>
      </c>
      <c r="D11" s="8">
        <f>E11/21.36</f>
        <v>0</v>
      </c>
      <c r="E11" s="8">
        <v>0</v>
      </c>
      <c r="F11" s="8">
        <f>G11/2.95</f>
        <v>2205.593220338983</v>
      </c>
      <c r="G11" s="8">
        <v>6506.5</v>
      </c>
      <c r="H11" s="8">
        <v>0</v>
      </c>
      <c r="I11" s="8">
        <v>0</v>
      </c>
      <c r="J11" s="8">
        <f>K11/158.62</f>
        <v>20.174000756525029</v>
      </c>
      <c r="K11" s="8">
        <v>3200</v>
      </c>
      <c r="L11" s="11">
        <f>C11+E11+G11+I11+K11</f>
        <v>9706.5</v>
      </c>
      <c r="M11" s="2"/>
      <c r="N11" s="2"/>
    </row>
    <row r="12" spans="1:14" x14ac:dyDescent="0.2">
      <c r="A12" s="15" t="s">
        <v>8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2"/>
      <c r="N12" s="2"/>
    </row>
    <row r="13" spans="1:14" ht="21.75" customHeight="1" x14ac:dyDescent="0.2">
      <c r="A13" s="16" t="s">
        <v>10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2"/>
      <c r="N13" s="2"/>
    </row>
    <row r="14" spans="1:14" ht="31.5" x14ac:dyDescent="0.2">
      <c r="A14" s="8" t="s">
        <v>3</v>
      </c>
      <c r="B14" s="12">
        <f>C14/1621.48</f>
        <v>2.7467498828230998E-2</v>
      </c>
      <c r="C14" s="8">
        <v>44.537999999999997</v>
      </c>
      <c r="D14" s="8">
        <f>E14/21.36</f>
        <v>8.6282771535580519E-2</v>
      </c>
      <c r="E14" s="8">
        <v>1.843</v>
      </c>
      <c r="F14" s="8">
        <f>G14/2.95</f>
        <v>6.203389830508474</v>
      </c>
      <c r="G14" s="8">
        <v>18.3</v>
      </c>
      <c r="H14" s="8">
        <v>0</v>
      </c>
      <c r="I14" s="8">
        <v>0</v>
      </c>
      <c r="J14" s="8">
        <f>K14/158.62</f>
        <v>1.1978312949186734E-2</v>
      </c>
      <c r="K14" s="8">
        <v>1.9</v>
      </c>
      <c r="L14" s="11">
        <f>C14+E14+G14+I14+K14</f>
        <v>66.581000000000003</v>
      </c>
      <c r="M14" s="2"/>
      <c r="N14" s="2"/>
    </row>
    <row r="15" spans="1:14" ht="15.75" customHeight="1" x14ac:dyDescent="0.2">
      <c r="A15" s="16" t="s">
        <v>11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2"/>
      <c r="N15" s="2"/>
    </row>
    <row r="16" spans="1:14" ht="31.5" x14ac:dyDescent="0.2">
      <c r="A16" s="8" t="s">
        <v>3</v>
      </c>
      <c r="B16" s="12">
        <f>C16/1621.48</f>
        <v>4.3465482152107953</v>
      </c>
      <c r="C16" s="8">
        <v>7047.8410000000003</v>
      </c>
      <c r="D16" s="8">
        <f>E16/21.36</f>
        <v>32.496956928838955</v>
      </c>
      <c r="E16" s="8">
        <v>694.13499999999999</v>
      </c>
      <c r="F16" s="8">
        <f>G16/2.95</f>
        <v>701.69118644067794</v>
      </c>
      <c r="G16" s="8">
        <v>2069.989</v>
      </c>
      <c r="H16" s="8">
        <f>I16/11.1</f>
        <v>0</v>
      </c>
      <c r="I16" s="8">
        <v>0</v>
      </c>
      <c r="J16" s="8">
        <f>K16/158.62</f>
        <v>1.0403353927625771</v>
      </c>
      <c r="K16" s="8">
        <v>165.018</v>
      </c>
      <c r="L16" s="11">
        <f>C16+E16+G16+I16+K16</f>
        <v>9976.9830000000002</v>
      </c>
      <c r="M16" s="2"/>
      <c r="N16" s="2"/>
    </row>
    <row r="17" spans="1:14" ht="33" customHeight="1" x14ac:dyDescent="0.2">
      <c r="A17" s="16" t="s">
        <v>27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2"/>
      <c r="N17" s="2"/>
    </row>
    <row r="18" spans="1:14" ht="31.5" x14ac:dyDescent="0.2">
      <c r="A18" s="8" t="s">
        <v>3</v>
      </c>
      <c r="B18" s="12">
        <f>C18/1621.48</f>
        <v>5.9312393615709107</v>
      </c>
      <c r="C18" s="8">
        <v>9617.3860000000004</v>
      </c>
      <c r="D18" s="8">
        <f>E18/21.36</f>
        <v>19.508426966292134</v>
      </c>
      <c r="E18" s="8">
        <v>416.7</v>
      </c>
      <c r="F18" s="8">
        <f>G18/2.95</f>
        <v>627.22033898305074</v>
      </c>
      <c r="G18" s="8">
        <v>1850.3</v>
      </c>
      <c r="H18" s="8">
        <f>I18/11.1</f>
        <v>0</v>
      </c>
      <c r="I18" s="8">
        <v>0</v>
      </c>
      <c r="J18" s="8">
        <f>K18/158.62</f>
        <v>1.2942882360358088</v>
      </c>
      <c r="K18" s="8">
        <v>205.3</v>
      </c>
      <c r="L18" s="11">
        <f>C18+E18+G18+I18+K18</f>
        <v>12089.686</v>
      </c>
      <c r="M18" s="2"/>
      <c r="N18" s="2"/>
    </row>
    <row r="19" spans="1:14" ht="31.5" x14ac:dyDescent="0.2">
      <c r="A19" s="8" t="s">
        <v>4</v>
      </c>
      <c r="B19" s="12">
        <f>C19/1621.48</f>
        <v>0</v>
      </c>
      <c r="C19" s="8">
        <v>0</v>
      </c>
      <c r="D19" s="8">
        <f>E19/21.36</f>
        <v>0.30430711610486894</v>
      </c>
      <c r="E19" s="8">
        <v>6.5</v>
      </c>
      <c r="F19" s="8">
        <f>G19/2.95</f>
        <v>15.152542372881356</v>
      </c>
      <c r="G19" s="8">
        <v>44.7</v>
      </c>
      <c r="H19" s="8">
        <f>I19/11.82</f>
        <v>0.4230118443316413</v>
      </c>
      <c r="I19" s="8">
        <v>5</v>
      </c>
      <c r="J19" s="8">
        <f>K19/158.62</f>
        <v>0</v>
      </c>
      <c r="K19" s="8">
        <v>0</v>
      </c>
      <c r="L19" s="11">
        <f>C19+E19+G19+I19+K19</f>
        <v>56.2</v>
      </c>
      <c r="M19" s="2"/>
      <c r="N19" s="2"/>
    </row>
    <row r="20" spans="1:14" ht="20.25" customHeight="1" x14ac:dyDescent="0.2">
      <c r="A20" s="16" t="s">
        <v>28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2"/>
      <c r="N20" s="2"/>
    </row>
    <row r="21" spans="1:14" ht="31.5" x14ac:dyDescent="0.2">
      <c r="A21" s="8" t="s">
        <v>3</v>
      </c>
      <c r="B21" s="12">
        <f>C21/1621.48</f>
        <v>0.57313380368552191</v>
      </c>
      <c r="C21" s="8">
        <v>929.32500000000005</v>
      </c>
      <c r="D21" s="8">
        <f>E21/21.36</f>
        <v>2.51123595505618</v>
      </c>
      <c r="E21" s="8">
        <v>53.64</v>
      </c>
      <c r="F21" s="8">
        <f>G21/2.95</f>
        <v>76.067796610169495</v>
      </c>
      <c r="G21" s="8">
        <v>224.4</v>
      </c>
      <c r="H21" s="8">
        <v>0</v>
      </c>
      <c r="I21" s="8">
        <v>0</v>
      </c>
      <c r="J21" s="8">
        <f>K21/158.62</f>
        <v>5.0435001891312572E-2</v>
      </c>
      <c r="K21" s="8">
        <v>8</v>
      </c>
      <c r="L21" s="11">
        <f>C21+E21+G21+I21+K21</f>
        <v>1215.365</v>
      </c>
      <c r="M21" s="2"/>
      <c r="N21" s="2"/>
    </row>
    <row r="22" spans="1:14" ht="15.75" customHeight="1" x14ac:dyDescent="0.2">
      <c r="A22" s="16" t="s">
        <v>29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2"/>
      <c r="N22" s="2"/>
    </row>
    <row r="23" spans="1:14" ht="31.5" x14ac:dyDescent="0.2">
      <c r="A23" s="8" t="s">
        <v>3</v>
      </c>
      <c r="B23" s="12">
        <f>C23/1621.48</f>
        <v>7.0633001948836862E-3</v>
      </c>
      <c r="C23" s="8">
        <v>11.452999999999999</v>
      </c>
      <c r="D23" s="8">
        <f>E23/21.36</f>
        <v>1.9007490636704122E-2</v>
      </c>
      <c r="E23" s="8">
        <v>0.40600000000000003</v>
      </c>
      <c r="F23" s="8">
        <f>G23/2.95</f>
        <v>1.1945762711864407</v>
      </c>
      <c r="G23" s="8">
        <v>3.524</v>
      </c>
      <c r="H23" s="8">
        <v>0</v>
      </c>
      <c r="I23" s="8">
        <v>0</v>
      </c>
      <c r="J23" s="8">
        <f>K23/158.62</f>
        <v>0</v>
      </c>
      <c r="K23" s="8">
        <v>0</v>
      </c>
      <c r="L23" s="11">
        <f>C23+E23+G23+I23+K23</f>
        <v>15.382999999999999</v>
      </c>
      <c r="M23" s="2"/>
      <c r="N23" s="2"/>
    </row>
    <row r="24" spans="1:14" ht="15.75" customHeight="1" x14ac:dyDescent="0.2">
      <c r="A24" s="16" t="s">
        <v>12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2"/>
      <c r="N24" s="2"/>
    </row>
    <row r="25" spans="1:14" ht="31.5" x14ac:dyDescent="0.2">
      <c r="A25" s="8" t="s">
        <v>3</v>
      </c>
      <c r="B25" s="12">
        <f>C25/1621.48</f>
        <v>3.2395095838369886E-2</v>
      </c>
      <c r="C25" s="8">
        <v>52.527999999999999</v>
      </c>
      <c r="D25" s="8">
        <f>E25/21.36</f>
        <v>0.14606741573033707</v>
      </c>
      <c r="E25" s="8">
        <v>3.12</v>
      </c>
      <c r="F25" s="8">
        <f>G25/2.95</f>
        <v>10.057627118644067</v>
      </c>
      <c r="G25" s="8">
        <v>29.67</v>
      </c>
      <c r="H25" s="8">
        <v>0</v>
      </c>
      <c r="I25" s="8">
        <v>0</v>
      </c>
      <c r="J25" s="8">
        <f>K25/158.62</f>
        <v>0</v>
      </c>
      <c r="K25" s="8">
        <v>0</v>
      </c>
      <c r="L25" s="11">
        <f>C25+E25+G25+I25+K25</f>
        <v>85.317999999999998</v>
      </c>
      <c r="M25" s="2"/>
      <c r="N25" s="2"/>
    </row>
    <row r="26" spans="1:14" x14ac:dyDescent="0.2">
      <c r="A26" s="16" t="s">
        <v>21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2"/>
      <c r="N26" s="2"/>
    </row>
    <row r="27" spans="1:14" ht="31.5" x14ac:dyDescent="0.2">
      <c r="A27" s="13" t="s">
        <v>3</v>
      </c>
      <c r="B27" s="12">
        <f>C27/1621.48</f>
        <v>1.650344130054025E-2</v>
      </c>
      <c r="C27" s="8">
        <v>26.76</v>
      </c>
      <c r="D27" s="8">
        <f>E27/21.36</f>
        <v>0.3792134831460674</v>
      </c>
      <c r="E27" s="8">
        <v>8.1</v>
      </c>
      <c r="F27" s="8">
        <f>G27/2.95</f>
        <v>4.0677966101694913</v>
      </c>
      <c r="G27" s="8">
        <v>12</v>
      </c>
      <c r="H27" s="8">
        <v>0</v>
      </c>
      <c r="I27" s="8">
        <v>0</v>
      </c>
      <c r="J27" s="8">
        <f>K27/158.62</f>
        <v>0</v>
      </c>
      <c r="K27" s="8">
        <v>0</v>
      </c>
      <c r="L27" s="11">
        <f>C27+E27+G27+I27+K27</f>
        <v>46.86</v>
      </c>
      <c r="M27" s="2"/>
      <c r="N27" s="2"/>
    </row>
    <row r="28" spans="1:14" ht="33.75" customHeight="1" x14ac:dyDescent="0.2">
      <c r="A28" s="20" t="s">
        <v>13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2"/>
      <c r="M28" s="2"/>
      <c r="N28" s="2"/>
    </row>
    <row r="29" spans="1:14" ht="15.75" customHeight="1" x14ac:dyDescent="0.2">
      <c r="A29" s="16" t="s">
        <v>14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2"/>
      <c r="N29" s="2"/>
    </row>
    <row r="30" spans="1:14" ht="31.5" x14ac:dyDescent="0.2">
      <c r="A30" s="8" t="s">
        <v>3</v>
      </c>
      <c r="B30" s="12">
        <f>C30/1621.48</f>
        <v>0</v>
      </c>
      <c r="C30" s="8">
        <v>0</v>
      </c>
      <c r="D30" s="8">
        <f>E30/21.36</f>
        <v>0.2247191011235955</v>
      </c>
      <c r="E30" s="8">
        <v>4.8</v>
      </c>
      <c r="F30" s="8">
        <f>G30/2.95</f>
        <v>26.949152542372879</v>
      </c>
      <c r="G30" s="8">
        <v>79.5</v>
      </c>
      <c r="H30" s="8">
        <f>I30/11.82</f>
        <v>14.88155668358714</v>
      </c>
      <c r="I30" s="8">
        <v>175.9</v>
      </c>
      <c r="J30" s="8">
        <f>K30/158.62</f>
        <v>0</v>
      </c>
      <c r="K30" s="8">
        <v>0</v>
      </c>
      <c r="L30" s="11">
        <f>C30+E30+G30+I30+K30</f>
        <v>260.2</v>
      </c>
      <c r="M30" s="2"/>
      <c r="N30" s="2"/>
    </row>
    <row r="31" spans="1:14" ht="34.5" customHeight="1" x14ac:dyDescent="0.2">
      <c r="A31" s="17" t="s">
        <v>15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9"/>
      <c r="M31" s="2"/>
      <c r="N31" s="2"/>
    </row>
    <row r="32" spans="1:14" ht="31.5" x14ac:dyDescent="0.2">
      <c r="A32" s="8" t="s">
        <v>3</v>
      </c>
      <c r="B32" s="12">
        <f>C32/1621.48</f>
        <v>0</v>
      </c>
      <c r="C32" s="8">
        <v>0</v>
      </c>
      <c r="D32" s="8">
        <f>E32/21.36</f>
        <v>3.7453183520599252E-2</v>
      </c>
      <c r="E32" s="8">
        <v>0.8</v>
      </c>
      <c r="F32" s="8">
        <f>G32/2.95</f>
        <v>2.2372881355932202</v>
      </c>
      <c r="G32" s="8">
        <v>6.6</v>
      </c>
      <c r="H32" s="8">
        <f>I32/11.82</f>
        <v>1.8020304568527918</v>
      </c>
      <c r="I32" s="8">
        <v>21.3</v>
      </c>
      <c r="J32" s="8">
        <f>K32/158.62</f>
        <v>0</v>
      </c>
      <c r="K32" s="8">
        <v>0</v>
      </c>
      <c r="L32" s="11">
        <f>C32+E32+G32+I32+K32</f>
        <v>28.7</v>
      </c>
      <c r="M32" s="2"/>
      <c r="N32" s="2"/>
    </row>
    <row r="33" spans="1:14" x14ac:dyDescent="0.2">
      <c r="A33" s="20" t="s">
        <v>16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2"/>
      <c r="M33" s="2"/>
      <c r="N33" s="2"/>
    </row>
    <row r="34" spans="1:14" ht="15.75" customHeight="1" x14ac:dyDescent="0.2">
      <c r="A34" s="16" t="s">
        <v>17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2"/>
      <c r="N34" s="2"/>
    </row>
    <row r="35" spans="1:14" ht="31.5" x14ac:dyDescent="0.2">
      <c r="A35" s="8" t="s">
        <v>3</v>
      </c>
      <c r="B35" s="12">
        <f>C35/1621.48</f>
        <v>8.2085502133853017E-2</v>
      </c>
      <c r="C35" s="8">
        <v>133.1</v>
      </c>
      <c r="D35" s="8">
        <f>E35/21.36</f>
        <v>4.6816479400749067E-2</v>
      </c>
      <c r="E35" s="8">
        <v>1</v>
      </c>
      <c r="F35" s="8">
        <f>G35/2.95</f>
        <v>1.3220338983050846</v>
      </c>
      <c r="G35" s="8">
        <v>3.9</v>
      </c>
      <c r="H35" s="8">
        <v>0</v>
      </c>
      <c r="I35" s="8">
        <v>0</v>
      </c>
      <c r="J35" s="8">
        <f>K35/158.62</f>
        <v>0</v>
      </c>
      <c r="K35" s="8">
        <v>0</v>
      </c>
      <c r="L35" s="11">
        <f>C35+E35+G35+I35+K35</f>
        <v>138</v>
      </c>
      <c r="M35" s="2"/>
      <c r="N35" s="2"/>
    </row>
    <row r="36" spans="1:14" ht="22.5" customHeight="1" x14ac:dyDescent="0.2">
      <c r="A36" s="17" t="s">
        <v>18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9"/>
      <c r="M36" s="2"/>
      <c r="N36" s="2"/>
    </row>
    <row r="37" spans="1:14" ht="31.5" x14ac:dyDescent="0.2">
      <c r="A37" s="8" t="s">
        <v>3</v>
      </c>
      <c r="B37" s="12">
        <f>C37/1621.48</f>
        <v>0.49201963638157731</v>
      </c>
      <c r="C37" s="8">
        <v>797.8</v>
      </c>
      <c r="D37" s="8">
        <f>E37/21.36</f>
        <v>0.44475655430711614</v>
      </c>
      <c r="E37" s="8">
        <v>9.5</v>
      </c>
      <c r="F37" s="8">
        <f>G37/2.95</f>
        <v>105.76271186440677</v>
      </c>
      <c r="G37" s="8">
        <v>312</v>
      </c>
      <c r="H37" s="8">
        <f>I37/11.82</f>
        <v>0.85448392554991537</v>
      </c>
      <c r="I37" s="8">
        <v>10.1</v>
      </c>
      <c r="J37" s="8">
        <f>K37/158.62</f>
        <v>1.8282688185600807E-2</v>
      </c>
      <c r="K37" s="8">
        <v>2.9</v>
      </c>
      <c r="L37" s="11">
        <f>C37+E37+G37+I37+K37</f>
        <v>1132.3</v>
      </c>
      <c r="M37" s="2"/>
      <c r="N37" s="2"/>
    </row>
    <row r="38" spans="1:14" ht="36" customHeight="1" x14ac:dyDescent="0.2">
      <c r="A38" s="17" t="s">
        <v>30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9"/>
      <c r="M38" s="2"/>
      <c r="N38" s="2"/>
    </row>
    <row r="39" spans="1:14" ht="31.5" x14ac:dyDescent="0.2">
      <c r="A39" s="8" t="s">
        <v>3</v>
      </c>
      <c r="B39" s="12">
        <f>C39/1621.48</f>
        <v>0</v>
      </c>
      <c r="C39" s="8">
        <v>0</v>
      </c>
      <c r="D39" s="8">
        <f>E39/21.36</f>
        <v>0.2443820224719101</v>
      </c>
      <c r="E39" s="8">
        <v>5.22</v>
      </c>
      <c r="F39" s="8">
        <f>G39/2.95</f>
        <v>104.3322033898305</v>
      </c>
      <c r="G39" s="8">
        <v>307.77999999999997</v>
      </c>
      <c r="H39" s="8">
        <v>0</v>
      </c>
      <c r="I39" s="8">
        <v>0</v>
      </c>
      <c r="J39" s="8">
        <f>K39/158.62</f>
        <v>1.3743538015382676E-2</v>
      </c>
      <c r="K39" s="8">
        <v>2.1800000000000002</v>
      </c>
      <c r="L39" s="11">
        <f>C39+E39+G39+I39+K39</f>
        <v>315.18</v>
      </c>
      <c r="M39" s="2"/>
      <c r="N39" s="2"/>
    </row>
    <row r="40" spans="1:14" ht="24" customHeight="1" x14ac:dyDescent="0.2">
      <c r="A40" s="17" t="s">
        <v>22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9"/>
      <c r="M40" s="2"/>
      <c r="N40" s="2"/>
    </row>
    <row r="41" spans="1:14" ht="31.5" x14ac:dyDescent="0.2">
      <c r="A41" s="8" t="s">
        <v>3</v>
      </c>
      <c r="B41" s="12">
        <f>C41/1621.48</f>
        <v>2.2756987443570072E-2</v>
      </c>
      <c r="C41" s="8">
        <v>36.9</v>
      </c>
      <c r="D41" s="8">
        <f>E41/21.36</f>
        <v>3.51123595505618E-2</v>
      </c>
      <c r="E41" s="8">
        <v>0.75</v>
      </c>
      <c r="F41" s="8">
        <f>G41/2.95</f>
        <v>4.1423728813559322</v>
      </c>
      <c r="G41" s="8">
        <v>12.22</v>
      </c>
      <c r="H41" s="8">
        <v>0</v>
      </c>
      <c r="I41" s="8">
        <v>0</v>
      </c>
      <c r="J41" s="8">
        <f>K41/158.62</f>
        <v>0</v>
      </c>
      <c r="K41" s="8">
        <v>0</v>
      </c>
      <c r="L41" s="11">
        <f>C41+E41+G41+I41+K41</f>
        <v>49.87</v>
      </c>
      <c r="M41" s="2"/>
      <c r="N41" s="2"/>
    </row>
    <row r="42" spans="1:14" x14ac:dyDescent="0.2">
      <c r="A42" s="20" t="s">
        <v>23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2"/>
      <c r="M42" s="2"/>
      <c r="N42" s="2"/>
    </row>
    <row r="43" spans="1:14" ht="22.5" customHeight="1" x14ac:dyDescent="0.2">
      <c r="A43" s="17" t="s">
        <v>24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9"/>
      <c r="M43" s="2"/>
      <c r="N43" s="2"/>
    </row>
    <row r="44" spans="1:14" ht="34.5" customHeight="1" x14ac:dyDescent="0.2">
      <c r="A44" s="13" t="s">
        <v>3</v>
      </c>
      <c r="B44" s="12">
        <f>C44/1621.48</f>
        <v>0</v>
      </c>
      <c r="C44" s="8">
        <v>0</v>
      </c>
      <c r="D44" s="8">
        <f>E44/21.36</f>
        <v>3.7000000000000005E-2</v>
      </c>
      <c r="E44" s="8">
        <v>0.79032000000000002</v>
      </c>
      <c r="F44" s="8">
        <f>G44/2.95</f>
        <v>1.5933593220338982</v>
      </c>
      <c r="G44" s="8">
        <v>4.7004099999999998</v>
      </c>
      <c r="H44" s="8">
        <f>I44/11.82</f>
        <v>0.59691539763113366</v>
      </c>
      <c r="I44" s="8">
        <v>7.0555399999999997</v>
      </c>
      <c r="J44" s="8">
        <f>K44/158.62</f>
        <v>0</v>
      </c>
      <c r="K44" s="8">
        <v>0</v>
      </c>
      <c r="L44" s="11">
        <f>C44+E44+G44+I44+K44</f>
        <v>12.54627</v>
      </c>
      <c r="M44" s="2"/>
      <c r="N44" s="2"/>
    </row>
    <row r="45" spans="1:14" ht="22.5" customHeight="1" x14ac:dyDescent="0.2">
      <c r="A45" s="17" t="s">
        <v>25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9"/>
      <c r="M45" s="2"/>
      <c r="N45" s="2"/>
    </row>
    <row r="46" spans="1:14" ht="34.5" customHeight="1" x14ac:dyDescent="0.2">
      <c r="A46" s="13" t="s">
        <v>3</v>
      </c>
      <c r="B46" s="12">
        <f>C46/1621.48</f>
        <v>0</v>
      </c>
      <c r="C46" s="8">
        <v>0</v>
      </c>
      <c r="D46" s="8">
        <f>E46/21.36</f>
        <v>2.5749063670411987</v>
      </c>
      <c r="E46" s="8">
        <v>55</v>
      </c>
      <c r="F46" s="8">
        <f>G46/2.95</f>
        <v>0</v>
      </c>
      <c r="G46" s="8">
        <v>0</v>
      </c>
      <c r="H46" s="8">
        <v>0</v>
      </c>
      <c r="I46" s="8">
        <v>0</v>
      </c>
      <c r="J46" s="8">
        <f>K46/158.62</f>
        <v>1.4002017400075653E-2</v>
      </c>
      <c r="K46" s="8">
        <v>2.2210000000000001</v>
      </c>
      <c r="L46" s="11">
        <f>C46+E46+G46+I46+K46</f>
        <v>57.221000000000004</v>
      </c>
      <c r="M46" s="2"/>
      <c r="N46" s="2"/>
    </row>
    <row r="47" spans="1:14" ht="19.5" customHeight="1" x14ac:dyDescent="0.25">
      <c r="A47" s="15" t="s">
        <v>35</v>
      </c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48" spans="1:14" x14ac:dyDescent="0.25">
      <c r="A48" s="11" t="s">
        <v>5</v>
      </c>
      <c r="B48" s="11">
        <f>B49+B50</f>
        <v>11.975374966080372</v>
      </c>
      <c r="C48" s="11">
        <f t="shared" ref="C48:K48" si="0">C49+C50</f>
        <v>19417.830999999998</v>
      </c>
      <c r="D48" s="11">
        <f t="shared" si="0"/>
        <v>60.683722846441945</v>
      </c>
      <c r="E48" s="11">
        <f t="shared" si="0"/>
        <v>1296.2043199999998</v>
      </c>
      <c r="F48" s="11">
        <f t="shared" si="0"/>
        <v>3996.6384440677962</v>
      </c>
      <c r="G48" s="11">
        <f>G49+G50</f>
        <v>11790.083409999999</v>
      </c>
      <c r="H48" s="11">
        <f t="shared" si="0"/>
        <v>34.877795262267341</v>
      </c>
      <c r="I48" s="11">
        <f>I49+I50</f>
        <v>412.25554000000005</v>
      </c>
      <c r="J48" s="11">
        <f>J49+J50</f>
        <v>22.61706594376497</v>
      </c>
      <c r="K48" s="11">
        <f t="shared" si="0"/>
        <v>3587.5190000000002</v>
      </c>
      <c r="L48" s="11">
        <f>C48+E48+G48+I48+K48</f>
        <v>36503.89327</v>
      </c>
    </row>
    <row r="49" spans="1:14" ht="31.5" x14ac:dyDescent="0.25">
      <c r="A49" s="8" t="s">
        <v>3</v>
      </c>
      <c r="B49" s="12">
        <f>B9+B11+B14+B16+B18+B21+B23+B25+B30+B32+B35+B37+B39+B41+B27+B44+B46</f>
        <v>11.975374966080372</v>
      </c>
      <c r="C49" s="12">
        <f t="shared" ref="C49:K49" si="1">C9+C11+C14+C16+C18+C21+C23+C25+C30+C32+C35+C37+C39+C41+C27+C44+C46</f>
        <v>19417.830999999998</v>
      </c>
      <c r="D49" s="12">
        <f t="shared" si="1"/>
        <v>60.37941573033708</v>
      </c>
      <c r="E49" s="12">
        <f t="shared" si="1"/>
        <v>1289.7043199999998</v>
      </c>
      <c r="F49" s="12">
        <f t="shared" si="1"/>
        <v>3981.4859016949149</v>
      </c>
      <c r="G49" s="12">
        <f t="shared" si="1"/>
        <v>11745.383409999999</v>
      </c>
      <c r="H49" s="12">
        <f t="shared" si="1"/>
        <v>34.454783417935701</v>
      </c>
      <c r="I49" s="12">
        <f>I9+I11+I14+I16+I18+I21+I23+I25+I30+I32+I35+I37+I39+I41+I27+I44+I46</f>
        <v>407.25554000000005</v>
      </c>
      <c r="J49" s="12">
        <f>J9+J11+J14+J16+J18+J21+J23+J25+J30+J32+J35+J37+J39+J41+J27+J44+J46</f>
        <v>22.61706594376497</v>
      </c>
      <c r="K49" s="12">
        <f t="shared" si="1"/>
        <v>3587.5190000000002</v>
      </c>
      <c r="L49" s="11">
        <f>C49+E49+G49+I49+K49</f>
        <v>36447.693269999996</v>
      </c>
    </row>
    <row r="50" spans="1:14" ht="31.5" x14ac:dyDescent="0.25">
      <c r="A50" s="8" t="s">
        <v>4</v>
      </c>
      <c r="B50" s="12">
        <f>B19</f>
        <v>0</v>
      </c>
      <c r="C50" s="8">
        <f t="shared" ref="C50:K50" si="2">C19</f>
        <v>0</v>
      </c>
      <c r="D50" s="8">
        <f t="shared" si="2"/>
        <v>0.30430711610486894</v>
      </c>
      <c r="E50" s="8">
        <f t="shared" si="2"/>
        <v>6.5</v>
      </c>
      <c r="F50" s="8">
        <f t="shared" si="2"/>
        <v>15.152542372881356</v>
      </c>
      <c r="G50" s="8">
        <f t="shared" si="2"/>
        <v>44.7</v>
      </c>
      <c r="H50" s="8">
        <f t="shared" si="2"/>
        <v>0.4230118443316413</v>
      </c>
      <c r="I50" s="8">
        <f t="shared" si="2"/>
        <v>5</v>
      </c>
      <c r="J50" s="8">
        <f t="shared" si="2"/>
        <v>0</v>
      </c>
      <c r="K50" s="8">
        <f t="shared" si="2"/>
        <v>0</v>
      </c>
      <c r="L50" s="11">
        <f>C50+E50+G50+I50+K50</f>
        <v>56.2</v>
      </c>
    </row>
    <row r="53" spans="1:14" x14ac:dyDescent="0.25">
      <c r="A53" s="14" t="s">
        <v>6</v>
      </c>
      <c r="B53" s="14"/>
      <c r="C53" s="14"/>
      <c r="D53" s="14"/>
      <c r="E53" s="14"/>
      <c r="F53" s="14"/>
      <c r="G53" s="14"/>
      <c r="H53" s="10" t="s">
        <v>7</v>
      </c>
      <c r="I53" s="9"/>
      <c r="J53" s="9"/>
      <c r="K53" s="9"/>
      <c r="L53" s="9"/>
      <c r="M53"/>
      <c r="N53"/>
    </row>
  </sheetData>
  <mergeCells count="31">
    <mergeCell ref="A17:L17"/>
    <mergeCell ref="E2:L2"/>
    <mergeCell ref="A8:L8"/>
    <mergeCell ref="A10:L10"/>
    <mergeCell ref="A12:L12"/>
    <mergeCell ref="A15:L15"/>
    <mergeCell ref="A13:L13"/>
    <mergeCell ref="A20:L20"/>
    <mergeCell ref="A28:L28"/>
    <mergeCell ref="A33:L33"/>
    <mergeCell ref="A22:L22"/>
    <mergeCell ref="A24:L24"/>
    <mergeCell ref="A31:L31"/>
    <mergeCell ref="A29:L29"/>
    <mergeCell ref="A26:L26"/>
    <mergeCell ref="E1:L1"/>
    <mergeCell ref="A7:L7"/>
    <mergeCell ref="A4:L4"/>
    <mergeCell ref="B5:C5"/>
    <mergeCell ref="D5:E5"/>
    <mergeCell ref="F5:G5"/>
    <mergeCell ref="H5:I5"/>
    <mergeCell ref="A53:G53"/>
    <mergeCell ref="A47:L47"/>
    <mergeCell ref="A34:L34"/>
    <mergeCell ref="A36:L36"/>
    <mergeCell ref="A38:L38"/>
    <mergeCell ref="A40:L40"/>
    <mergeCell ref="A42:L42"/>
    <mergeCell ref="A43:L43"/>
    <mergeCell ref="A45:L45"/>
  </mergeCells>
  <phoneticPr fontId="8" type="noConversion"/>
  <printOptions horizontalCentered="1"/>
  <pageMargins left="0" right="0" top="0" bottom="0" header="0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Зведена 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2020-01-15T09:14:30Z</cp:lastPrinted>
  <dcterms:created xsi:type="dcterms:W3CDTF">2016-01-16T08:54:01Z</dcterms:created>
  <dcterms:modified xsi:type="dcterms:W3CDTF">2020-01-21T14:40:36Z</dcterms:modified>
</cp:coreProperties>
</file>